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- Acad Affairs\"/>
    </mc:Choice>
  </mc:AlternateContent>
  <xr:revisionPtr revIDLastSave="0" documentId="8_{43259FA3-43F9-4A53-ACB1-5E99720C472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aculty" sheetId="2" r:id="rId1"/>
    <sheet name="ACADEMIC STAFF" sheetId="3" r:id="rId2"/>
    <sheet name="ADJUNCT" sheetId="4" r:id="rId3"/>
  </sheets>
  <definedNames>
    <definedName name="_xlnm.Print_Area" localSheetId="1">'ACADEMIC STAFF'!$A$1:$E$46</definedName>
    <definedName name="_xlnm.Print_Area" localSheetId="0">Faculty!$A$1:$F$47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2" l="1"/>
  <c r="F8" i="2" l="1"/>
  <c r="C23" i="2"/>
  <c r="C24" i="2" s="1"/>
  <c r="C19" i="2"/>
  <c r="C27" i="2" s="1"/>
  <c r="E8" i="2"/>
  <c r="D30" i="2" l="1"/>
  <c r="C20" i="2"/>
  <c r="E30" i="2" s="1"/>
  <c r="C28" i="2"/>
  <c r="D8" i="3"/>
  <c r="C13" i="4" l="1"/>
  <c r="F8" i="3" l="1"/>
  <c r="C24" i="3"/>
  <c r="C19" i="3"/>
  <c r="C20" i="3" s="1"/>
  <c r="E30" i="3" s="1"/>
  <c r="C39" i="3"/>
  <c r="C40" i="3" s="1"/>
  <c r="C23" i="3"/>
  <c r="E8" i="3"/>
  <c r="C35" i="3" l="1"/>
  <c r="C36" i="3" s="1"/>
  <c r="E46" i="3" s="1"/>
  <c r="C27" i="3"/>
  <c r="C28" i="3" s="1"/>
  <c r="C43" i="3" l="1"/>
  <c r="D30" i="3"/>
  <c r="C39" i="2"/>
  <c r="C44" i="3" l="1"/>
  <c r="D46" i="3"/>
  <c r="C40" i="2"/>
  <c r="C35" i="2" l="1"/>
  <c r="C43" i="2" s="1"/>
  <c r="C44" i="2" l="1"/>
  <c r="D46" i="2"/>
  <c r="C36" i="2"/>
  <c r="E46" i="2" s="1"/>
</calcChain>
</file>

<file path=xl/sharedStrings.xml><?xml version="1.0" encoding="utf-8"?>
<sst xmlns="http://schemas.openxmlformats.org/spreadsheetml/2006/main" count="103" uniqueCount="44">
  <si>
    <t>Class credits</t>
  </si>
  <si>
    <t>WHAT IS THE PAY FOR AN UNDERGRADUATE CLASS?</t>
  </si>
  <si>
    <t>Base pay</t>
  </si>
  <si>
    <t>Enrollment premium per credit per student</t>
  </si>
  <si>
    <t>WHAT IS THE MAXIMUM PAY FOR THIS UNDERGRADUATE CLASS?</t>
  </si>
  <si>
    <t>Base + premium at maximum enrollment</t>
  </si>
  <si>
    <t>WHAT IS THE PAY FOR A GRADUATE CLASS?</t>
  </si>
  <si>
    <t>WHAT IS THE MAXIMUM PAY FOR THIS GRADUATE CLASS?</t>
  </si>
  <si>
    <t>WHAT IS THE PREMIUM FOR EACH STUDENT OVER 16?</t>
  </si>
  <si>
    <t>Faculty full-time base</t>
  </si>
  <si>
    <t>2. COURSE NUMBER</t>
  </si>
  <si>
    <t>1. INSTRUCTOR NAME</t>
  </si>
  <si>
    <t>4. HOW MANY CREDITS IS THE COURSE TO BE TAUGHT?</t>
  </si>
  <si>
    <t>5. WHAT IS THE MAXIMUM ENROLLMENT?</t>
  </si>
  <si>
    <t>NOTE: only enter data in shaded cells for questions 1 through 5</t>
  </si>
  <si>
    <t>Enrollment premium per student</t>
  </si>
  <si>
    <t>Enrollment cap/maximum enrollment</t>
  </si>
  <si>
    <t>1/16th of base pay per student</t>
  </si>
  <si>
    <t>MAX Enrollment</t>
  </si>
  <si>
    <t>Over 16</t>
  </si>
  <si>
    <t>2/9s of Base</t>
  </si>
  <si>
    <t>3/9's of Base</t>
  </si>
  <si>
    <t>ACTUAL PAY</t>
  </si>
  <si>
    <t>3. WHAT IS THE FULL-TIME BASE SALARY?</t>
  </si>
  <si>
    <t>UNDERGRADUATE CLASS ACTUAL ENROLLMENT</t>
  </si>
  <si>
    <t>GRADUATE CLASS ACTUAL ENROLLMENT</t>
  </si>
  <si>
    <t>16 or less</t>
  </si>
  <si>
    <t>1/12th of base pay per student</t>
  </si>
  <si>
    <t>WHAT IS THE PREMIUM FOR EACH STUDENT OVER 12?</t>
  </si>
  <si>
    <t>4.7% of base</t>
  </si>
  <si>
    <t>this is the maximum allowed salary for the course</t>
  </si>
  <si>
    <t>Over 12</t>
  </si>
  <si>
    <t>12 or less</t>
  </si>
  <si>
    <t>Base pay (Full-time base) x 3.1% per credit (service/scholarship reduction)</t>
  </si>
  <si>
    <t>Base pay (Full-time base) x 3.1%per credit (service/scholarship reduction)</t>
  </si>
  <si>
    <t>Enrollment:</t>
  </si>
  <si>
    <t xml:space="preserve">Base pay (Full-time base) x 4.2% per credit </t>
  </si>
  <si>
    <t xml:space="preserve">Base pay (Full-time base) x 4.2%per credit </t>
  </si>
  <si>
    <t>6.3% of base</t>
  </si>
  <si>
    <t>Academic Staff full-time base</t>
  </si>
  <si>
    <t>ACTUAL PAY:</t>
  </si>
  <si>
    <t>ACADEMIC STAFF  Pay Calculator (retention notice employees)</t>
  </si>
  <si>
    <t>FACULTY Pay Calculator</t>
  </si>
  <si>
    <t>Academic Staff Pay Calculator (NEED CONTINUING APPOINTMENT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</si>
</sst>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Fill="1"/>
    <xf numFmtId="0" fontId="1" fillId="0" borderId="0" xfId="0" applyFont="1" applyProtection="1"/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Fill="1" applyProtection="1"/>
    <xf numFmtId="0" fontId="2" fillId="0" borderId="0" xfId="0" applyFont="1" applyAlignment="1" applyProtection="1">
      <alignment horizontal="right"/>
    </xf>
    <xf numFmtId="164" fontId="2" fillId="0" borderId="0" xfId="0" applyNumberFormat="1" applyFont="1" applyFill="1" applyBorder="1" applyProtection="1"/>
    <xf numFmtId="164" fontId="2" fillId="0" borderId="0" xfId="0" applyNumberFormat="1" applyFont="1" applyProtection="1"/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Border="1" applyProtection="1"/>
    <xf numFmtId="164" fontId="2" fillId="3" borderId="1" xfId="0" applyNumberFormat="1" applyFont="1" applyFill="1" applyBorder="1" applyProtection="1">
      <protection locked="0"/>
    </xf>
    <xf numFmtId="164" fontId="2" fillId="4" borderId="0" xfId="0" applyNumberFormat="1" applyFont="1" applyFill="1"/>
    <xf numFmtId="164" fontId="2" fillId="2" borderId="0" xfId="0" applyNumberFormat="1" applyFont="1" applyFill="1"/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Protection="1"/>
    <xf numFmtId="164" fontId="2" fillId="0" borderId="0" xfId="0" applyNumberFormat="1" applyFont="1" applyFill="1"/>
    <xf numFmtId="0" fontId="6" fillId="0" borderId="0" xfId="0" applyFont="1" applyFill="1" applyBorder="1" applyProtection="1"/>
    <xf numFmtId="164" fontId="2" fillId="7" borderId="0" xfId="0" applyNumberFormat="1" applyFont="1" applyFill="1"/>
    <xf numFmtId="0" fontId="7" fillId="8" borderId="0" xfId="0" applyFont="1" applyFill="1"/>
    <xf numFmtId="0" fontId="2" fillId="5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4" fillId="6" borderId="0" xfId="0" applyFont="1" applyFill="1" applyBorder="1" applyAlignment="1" applyProtection="1">
      <alignment horizontal="center"/>
    </xf>
    <xf numFmtId="164" fontId="4" fillId="6" borderId="0" xfId="0" applyNumberFormat="1" applyFont="1" applyFill="1" applyBorder="1" applyAlignment="1" applyProtection="1">
      <alignment horizontal="center"/>
    </xf>
    <xf numFmtId="0" fontId="4" fillId="6" borderId="2" xfId="0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G46"/>
  <sheetViews>
    <sheetView tabSelected="1" zoomScaleNormal="100" workbookViewId="0">
      <selection activeCell="E34" sqref="E34"/>
    </sheetView>
  </sheetViews>
  <sheetFormatPr defaultColWidth="9.28515625" defaultRowHeight="15" x14ac:dyDescent="0.25"/>
  <cols>
    <col min="1" max="1" width="22.42578125" style="7" customWidth="1"/>
    <col min="2" max="2" width="31.28515625" style="7" customWidth="1"/>
    <col min="3" max="3" width="12.5703125" style="7" customWidth="1"/>
    <col min="4" max="4" width="11.5703125" style="7" customWidth="1"/>
    <col min="5" max="6" width="11.7109375" style="7" customWidth="1"/>
    <col min="7" max="7" width="40.85546875" style="7" customWidth="1"/>
    <col min="8" max="16384" width="9.28515625" style="7"/>
  </cols>
  <sheetData>
    <row r="1" spans="1:7" ht="17.45" x14ac:dyDescent="0.3">
      <c r="A1" s="5" t="s">
        <v>42</v>
      </c>
    </row>
    <row r="2" spans="1:7" ht="14.45" x14ac:dyDescent="0.3">
      <c r="A2" s="6" t="s">
        <v>14</v>
      </c>
    </row>
    <row r="4" spans="1:7" ht="13.9" x14ac:dyDescent="0.25">
      <c r="A4" s="8" t="s">
        <v>11</v>
      </c>
      <c r="B4" s="34"/>
      <c r="C4" s="34"/>
    </row>
    <row r="5" spans="1:7" ht="13.9" x14ac:dyDescent="0.25">
      <c r="A5" s="8" t="s">
        <v>10</v>
      </c>
      <c r="B5" s="34"/>
      <c r="C5" s="34"/>
    </row>
    <row r="7" spans="1:7" s="1" customFormat="1" ht="13.9" x14ac:dyDescent="0.25">
      <c r="A7" s="1" t="s">
        <v>23</v>
      </c>
      <c r="D7" s="22" t="s">
        <v>20</v>
      </c>
      <c r="E7" s="22" t="s">
        <v>21</v>
      </c>
      <c r="F7" s="1" t="s">
        <v>29</v>
      </c>
    </row>
    <row r="8" spans="1:7" s="1" customFormat="1" ht="13.9" x14ac:dyDescent="0.25">
      <c r="B8" s="2" t="s">
        <v>9</v>
      </c>
      <c r="C8" s="15"/>
      <c r="D8" s="3">
        <f>SUM(C8*0.2222)</f>
        <v>0</v>
      </c>
      <c r="E8" s="3">
        <f>SUM(C8*0.3333)</f>
        <v>0</v>
      </c>
      <c r="F8" s="27">
        <f>C8*0.047*C11</f>
        <v>0</v>
      </c>
      <c r="G8" s="28" t="s">
        <v>30</v>
      </c>
    </row>
    <row r="9" spans="1:7" ht="13.9" x14ac:dyDescent="0.25">
      <c r="D9" s="1"/>
      <c r="E9" s="1"/>
    </row>
    <row r="10" spans="1:7" ht="15" customHeight="1" x14ac:dyDescent="0.25">
      <c r="A10" s="7" t="s">
        <v>12</v>
      </c>
      <c r="D10" s="1"/>
      <c r="E10" s="1"/>
    </row>
    <row r="11" spans="1:7" ht="15" customHeight="1" x14ac:dyDescent="0.25">
      <c r="B11" s="10" t="s">
        <v>0</v>
      </c>
      <c r="C11" s="20"/>
      <c r="D11" s="1"/>
      <c r="E11" s="1"/>
    </row>
    <row r="12" spans="1:7" s="9" customFormat="1" ht="15" customHeight="1" x14ac:dyDescent="0.25">
      <c r="B12" s="13"/>
      <c r="C12" s="14"/>
      <c r="D12" s="4"/>
      <c r="E12" s="4"/>
    </row>
    <row r="13" spans="1:7" s="9" customFormat="1" ht="15" customHeight="1" x14ac:dyDescent="0.25">
      <c r="A13" s="9" t="s">
        <v>13</v>
      </c>
      <c r="B13" s="13"/>
      <c r="C13" s="26" t="s">
        <v>18</v>
      </c>
      <c r="D13" s="35"/>
      <c r="E13" s="35"/>
    </row>
    <row r="14" spans="1:7" ht="15" customHeight="1" x14ac:dyDescent="0.25">
      <c r="B14" s="10" t="s">
        <v>16</v>
      </c>
      <c r="C14" s="21"/>
    </row>
    <row r="15" spans="1:7" s="9" customFormat="1" ht="15" customHeight="1" x14ac:dyDescent="0.25">
      <c r="B15" s="13"/>
      <c r="C15" s="14"/>
      <c r="D15" s="4"/>
      <c r="E15" s="4"/>
    </row>
    <row r="16" spans="1:7" s="9" customFormat="1" ht="13.9" x14ac:dyDescent="0.25">
      <c r="A16" s="33" t="s">
        <v>24</v>
      </c>
      <c r="B16" s="33"/>
      <c r="C16" s="33"/>
      <c r="D16" s="18" t="s">
        <v>19</v>
      </c>
      <c r="E16" s="19" t="s">
        <v>26</v>
      </c>
    </row>
    <row r="17" spans="1:5" s="9" customFormat="1" ht="13.9" x14ac:dyDescent="0.25">
      <c r="A17" s="23"/>
      <c r="B17" s="23"/>
      <c r="C17" s="23" t="s">
        <v>35</v>
      </c>
      <c r="D17" s="18"/>
      <c r="E17" s="19"/>
    </row>
    <row r="18" spans="1:5" ht="15" customHeight="1" x14ac:dyDescent="0.25">
      <c r="A18" s="7" t="s">
        <v>1</v>
      </c>
      <c r="D18" s="1"/>
      <c r="E18" s="1"/>
    </row>
    <row r="19" spans="1:5" ht="13.9" x14ac:dyDescent="0.25">
      <c r="B19" s="10" t="s">
        <v>33</v>
      </c>
      <c r="C19" s="11">
        <f>((C8*0.031)*C11)</f>
        <v>0</v>
      </c>
      <c r="D19" s="1"/>
      <c r="E19" s="1"/>
    </row>
    <row r="20" spans="1:5" ht="15" customHeight="1" x14ac:dyDescent="0.25">
      <c r="B20" s="10" t="s">
        <v>17</v>
      </c>
      <c r="C20" s="12">
        <f>C19/16</f>
        <v>0</v>
      </c>
      <c r="D20" s="3"/>
      <c r="E20" s="1"/>
    </row>
    <row r="21" spans="1:5" ht="13.9" x14ac:dyDescent="0.25">
      <c r="D21" s="1"/>
      <c r="E21" s="1"/>
    </row>
    <row r="22" spans="1:5" ht="15" customHeight="1" x14ac:dyDescent="0.25">
      <c r="A22" s="7" t="s">
        <v>8</v>
      </c>
      <c r="D22" s="1"/>
      <c r="E22" s="1"/>
    </row>
    <row r="23" spans="1:5" ht="15" customHeight="1" x14ac:dyDescent="0.25">
      <c r="B23" s="10" t="s">
        <v>3</v>
      </c>
      <c r="C23" s="12">
        <f>262.43*0.2</f>
        <v>52.486000000000004</v>
      </c>
      <c r="D23" s="1"/>
      <c r="E23" s="1"/>
    </row>
    <row r="24" spans="1:5" ht="15" customHeight="1" x14ac:dyDescent="0.25">
      <c r="B24" s="10" t="s">
        <v>15</v>
      </c>
      <c r="C24" s="12">
        <f>C23*C11</f>
        <v>0</v>
      </c>
      <c r="D24" s="1"/>
      <c r="E24" s="1"/>
    </row>
    <row r="25" spans="1:5" ht="13.9" x14ac:dyDescent="0.25">
      <c r="D25" s="1"/>
      <c r="E25" s="1"/>
    </row>
    <row r="26" spans="1:5" ht="13.9" x14ac:dyDescent="0.25">
      <c r="A26" s="7" t="s">
        <v>4</v>
      </c>
      <c r="D26" s="1"/>
      <c r="E26" s="1"/>
    </row>
    <row r="27" spans="1:5" ht="13.9" x14ac:dyDescent="0.25">
      <c r="B27" s="10" t="s">
        <v>2</v>
      </c>
      <c r="C27" s="12">
        <f>C19</f>
        <v>0</v>
      </c>
    </row>
    <row r="28" spans="1:5" ht="13.9" x14ac:dyDescent="0.25">
      <c r="B28" s="10" t="s">
        <v>5</v>
      </c>
      <c r="C28" s="12">
        <f>C27+((C14-16)*C24)</f>
        <v>0</v>
      </c>
    </row>
    <row r="29" spans="1:5" ht="13.9" x14ac:dyDescent="0.25">
      <c r="D29" s="18" t="s">
        <v>19</v>
      </c>
      <c r="E29" s="19" t="s">
        <v>26</v>
      </c>
    </row>
    <row r="30" spans="1:5" ht="13.9" x14ac:dyDescent="0.25">
      <c r="C30" s="24" t="s">
        <v>22</v>
      </c>
      <c r="D30" s="16">
        <f>IF(D17&gt;16,D17-16)*C24+C27</f>
        <v>0</v>
      </c>
      <c r="E30" s="17">
        <f>IF(E17&lt;17,E17*C20)</f>
        <v>0</v>
      </c>
    </row>
    <row r="31" spans="1:5" ht="13.9" x14ac:dyDescent="0.25">
      <c r="C31" s="24"/>
      <c r="D31" s="25"/>
      <c r="E31" s="25"/>
    </row>
    <row r="32" spans="1:5" x14ac:dyDescent="0.25">
      <c r="A32" s="33" t="s">
        <v>25</v>
      </c>
      <c r="B32" s="33"/>
      <c r="C32" s="33"/>
      <c r="D32" s="18" t="s">
        <v>31</v>
      </c>
      <c r="E32" s="19" t="s">
        <v>32</v>
      </c>
    </row>
    <row r="33" spans="1:5" x14ac:dyDescent="0.25">
      <c r="C33" s="24" t="s">
        <v>35</v>
      </c>
      <c r="D33" s="18"/>
      <c r="E33" s="19"/>
    </row>
    <row r="34" spans="1:5" x14ac:dyDescent="0.25">
      <c r="A34" s="7" t="s">
        <v>6</v>
      </c>
      <c r="D34" s="1"/>
      <c r="E34" s="1"/>
    </row>
    <row r="35" spans="1:5" x14ac:dyDescent="0.25">
      <c r="B35" s="10" t="s">
        <v>34</v>
      </c>
      <c r="C35" s="11">
        <f>C19</f>
        <v>0</v>
      </c>
      <c r="D35" s="3"/>
      <c r="E35" s="1"/>
    </row>
    <row r="36" spans="1:5" x14ac:dyDescent="0.25">
      <c r="B36" s="10" t="s">
        <v>27</v>
      </c>
      <c r="C36" s="12">
        <f>C35/12</f>
        <v>0</v>
      </c>
      <c r="D36" s="1"/>
      <c r="E36" s="1"/>
    </row>
    <row r="37" spans="1:5" x14ac:dyDescent="0.25">
      <c r="D37" s="1"/>
      <c r="E37" s="1"/>
    </row>
    <row r="38" spans="1:5" x14ac:dyDescent="0.25">
      <c r="A38" s="7" t="s">
        <v>28</v>
      </c>
      <c r="D38" s="1"/>
      <c r="E38" s="1"/>
    </row>
    <row r="39" spans="1:5" x14ac:dyDescent="0.25">
      <c r="B39" s="10" t="s">
        <v>3</v>
      </c>
      <c r="C39" s="12">
        <f>437.2*0.2</f>
        <v>87.44</v>
      </c>
      <c r="D39" s="1"/>
      <c r="E39" s="1"/>
    </row>
    <row r="40" spans="1:5" x14ac:dyDescent="0.25">
      <c r="B40" s="10" t="s">
        <v>15</v>
      </c>
      <c r="C40" s="12">
        <f>C39*C11</f>
        <v>0</v>
      </c>
      <c r="D40" s="1"/>
      <c r="E40" s="1"/>
    </row>
    <row r="41" spans="1:5" x14ac:dyDescent="0.25">
      <c r="D41" s="1"/>
      <c r="E41" s="1"/>
    </row>
    <row r="42" spans="1:5" x14ac:dyDescent="0.25">
      <c r="A42" s="9" t="s">
        <v>7</v>
      </c>
      <c r="B42" s="9"/>
      <c r="D42" s="1"/>
      <c r="E42" s="1"/>
    </row>
    <row r="43" spans="1:5" x14ac:dyDescent="0.25">
      <c r="B43" s="10" t="s">
        <v>2</v>
      </c>
      <c r="C43" s="12">
        <f>C35</f>
        <v>0</v>
      </c>
    </row>
    <row r="44" spans="1:5" x14ac:dyDescent="0.25">
      <c r="B44" s="10" t="s">
        <v>5</v>
      </c>
      <c r="C44" s="12">
        <f>C43+((C14-12)*C40)</f>
        <v>0</v>
      </c>
    </row>
    <row r="45" spans="1:5" x14ac:dyDescent="0.25">
      <c r="D45" s="18" t="s">
        <v>31</v>
      </c>
      <c r="E45" s="19" t="s">
        <v>32</v>
      </c>
    </row>
    <row r="46" spans="1:5" x14ac:dyDescent="0.25">
      <c r="C46" s="24" t="s">
        <v>22</v>
      </c>
      <c r="D46" s="16">
        <f>IF(D33&gt;12,D33-12)*C40+C43</f>
        <v>0</v>
      </c>
      <c r="E46" s="17">
        <f>IF(E33&lt;13,E33*C36)</f>
        <v>0</v>
      </c>
    </row>
  </sheetData>
  <sheetProtection selectLockedCells="1"/>
  <mergeCells count="5">
    <mergeCell ref="A16:C16"/>
    <mergeCell ref="A32:C32"/>
    <mergeCell ref="B4:C4"/>
    <mergeCell ref="B5:C5"/>
    <mergeCell ref="D13:E13"/>
  </mergeCells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topLeftCell="A10" workbookViewId="0">
      <selection activeCell="D33" sqref="D33"/>
    </sheetView>
  </sheetViews>
  <sheetFormatPr defaultRowHeight="15" x14ac:dyDescent="0.25"/>
  <cols>
    <col min="1" max="1" width="32.42578125" customWidth="1"/>
    <col min="2" max="2" width="23.7109375" customWidth="1"/>
    <col min="3" max="3" width="13.7109375" customWidth="1"/>
    <col min="4" max="4" width="12" customWidth="1"/>
    <col min="5" max="5" width="12.5703125" customWidth="1"/>
    <col min="6" max="6" width="16" customWidth="1"/>
    <col min="7" max="7" width="43.140625" customWidth="1"/>
  </cols>
  <sheetData>
    <row r="1" spans="1:7" s="7" customFormat="1" ht="18.75" x14ac:dyDescent="0.3">
      <c r="A1" s="5" t="s">
        <v>41</v>
      </c>
    </row>
    <row r="2" spans="1:7" s="7" customFormat="1" x14ac:dyDescent="0.25">
      <c r="A2" s="6" t="s">
        <v>14</v>
      </c>
    </row>
    <row r="3" spans="1:7" s="7" customFormat="1" x14ac:dyDescent="0.25"/>
    <row r="4" spans="1:7" s="7" customFormat="1" x14ac:dyDescent="0.25">
      <c r="A4" s="8" t="s">
        <v>11</v>
      </c>
      <c r="B4" s="34"/>
      <c r="C4" s="34"/>
    </row>
    <row r="5" spans="1:7" s="7" customFormat="1" x14ac:dyDescent="0.25">
      <c r="A5" s="8" t="s">
        <v>10</v>
      </c>
      <c r="B5" s="34"/>
      <c r="C5" s="34"/>
    </row>
    <row r="6" spans="1:7" s="7" customFormat="1" x14ac:dyDescent="0.25"/>
    <row r="7" spans="1:7" s="1" customFormat="1" x14ac:dyDescent="0.25">
      <c r="A7" s="1" t="s">
        <v>23</v>
      </c>
      <c r="D7" s="22" t="s">
        <v>20</v>
      </c>
      <c r="E7" s="22" t="s">
        <v>21</v>
      </c>
      <c r="F7" s="1" t="s">
        <v>38</v>
      </c>
    </row>
    <row r="8" spans="1:7" s="1" customFormat="1" x14ac:dyDescent="0.25">
      <c r="B8" s="2" t="s">
        <v>39</v>
      </c>
      <c r="C8" s="15"/>
      <c r="D8" s="3">
        <f>SUM(C8/9*2)</f>
        <v>0</v>
      </c>
      <c r="E8" s="3">
        <f>SUM(C8/9*3)</f>
        <v>0</v>
      </c>
      <c r="F8" s="27">
        <f>C8*0.063*C11</f>
        <v>0</v>
      </c>
      <c r="G8" s="28" t="s">
        <v>30</v>
      </c>
    </row>
    <row r="9" spans="1:7" s="7" customFormat="1" x14ac:dyDescent="0.25">
      <c r="D9" s="1"/>
      <c r="E9" s="1"/>
    </row>
    <row r="10" spans="1:7" s="7" customFormat="1" ht="15" customHeight="1" x14ac:dyDescent="0.25">
      <c r="A10" s="7" t="s">
        <v>12</v>
      </c>
      <c r="D10" s="1"/>
      <c r="E10" s="1"/>
    </row>
    <row r="11" spans="1:7" s="7" customFormat="1" ht="15" customHeight="1" x14ac:dyDescent="0.25">
      <c r="B11" s="10" t="s">
        <v>0</v>
      </c>
      <c r="C11" s="20"/>
      <c r="D11" s="1"/>
      <c r="E11" s="1"/>
    </row>
    <row r="12" spans="1:7" s="9" customFormat="1" ht="15" customHeight="1" x14ac:dyDescent="0.25">
      <c r="B12" s="13"/>
      <c r="C12" s="14"/>
      <c r="D12" s="4"/>
      <c r="E12" s="4"/>
    </row>
    <row r="13" spans="1:7" s="9" customFormat="1" ht="15" customHeight="1" x14ac:dyDescent="0.25">
      <c r="A13" s="9" t="s">
        <v>13</v>
      </c>
      <c r="B13" s="13"/>
      <c r="C13" s="26" t="s">
        <v>18</v>
      </c>
      <c r="D13" s="35"/>
      <c r="E13" s="35"/>
    </row>
    <row r="14" spans="1:7" s="7" customFormat="1" ht="15" customHeight="1" x14ac:dyDescent="0.25">
      <c r="B14" s="10" t="s">
        <v>16</v>
      </c>
      <c r="C14" s="29"/>
    </row>
    <row r="15" spans="1:7" s="9" customFormat="1" ht="15" customHeight="1" x14ac:dyDescent="0.25">
      <c r="B15" s="13"/>
      <c r="C15" s="14"/>
      <c r="D15" s="4"/>
      <c r="E15" s="4"/>
    </row>
    <row r="16" spans="1:7" s="9" customFormat="1" x14ac:dyDescent="0.25">
      <c r="A16" s="33" t="s">
        <v>24</v>
      </c>
      <c r="B16" s="33"/>
      <c r="C16" s="33"/>
      <c r="D16" s="18" t="s">
        <v>19</v>
      </c>
      <c r="E16" s="19" t="s">
        <v>26</v>
      </c>
    </row>
    <row r="17" spans="1:5" s="9" customFormat="1" x14ac:dyDescent="0.25">
      <c r="A17" s="23"/>
      <c r="B17" s="23"/>
      <c r="C17" s="23" t="s">
        <v>35</v>
      </c>
      <c r="D17" s="18"/>
      <c r="E17" s="19"/>
    </row>
    <row r="18" spans="1:5" s="7" customFormat="1" ht="15" customHeight="1" x14ac:dyDescent="0.25">
      <c r="A18" s="7" t="s">
        <v>1</v>
      </c>
      <c r="D18" s="1"/>
      <c r="E18" s="1"/>
    </row>
    <row r="19" spans="1:5" s="7" customFormat="1" x14ac:dyDescent="0.25">
      <c r="B19" s="10" t="s">
        <v>36</v>
      </c>
      <c r="C19" s="11">
        <f>((C8*0.042)*C11)</f>
        <v>0</v>
      </c>
      <c r="D19" s="1"/>
      <c r="E19" s="1"/>
    </row>
    <row r="20" spans="1:5" s="7" customFormat="1" ht="15" customHeight="1" x14ac:dyDescent="0.25">
      <c r="B20" s="10" t="s">
        <v>17</v>
      </c>
      <c r="C20" s="12">
        <f>C19/16</f>
        <v>0</v>
      </c>
      <c r="D20" s="3"/>
      <c r="E20" s="1"/>
    </row>
    <row r="21" spans="1:5" s="7" customFormat="1" x14ac:dyDescent="0.25">
      <c r="D21" s="1"/>
      <c r="E21" s="1"/>
    </row>
    <row r="22" spans="1:5" s="7" customFormat="1" ht="15" customHeight="1" x14ac:dyDescent="0.25">
      <c r="A22" s="7" t="s">
        <v>8</v>
      </c>
      <c r="D22" s="1"/>
      <c r="E22" s="1"/>
    </row>
    <row r="23" spans="1:5" s="7" customFormat="1" ht="15" customHeight="1" x14ac:dyDescent="0.25">
      <c r="B23" s="10" t="s">
        <v>3</v>
      </c>
      <c r="C23" s="12">
        <f>262.43*0.2</f>
        <v>52.486000000000004</v>
      </c>
      <c r="D23" s="1"/>
      <c r="E23" s="1"/>
    </row>
    <row r="24" spans="1:5" s="7" customFormat="1" ht="15" customHeight="1" x14ac:dyDescent="0.25">
      <c r="B24" s="10" t="s">
        <v>15</v>
      </c>
      <c r="C24" s="12">
        <f>C23*C11</f>
        <v>0</v>
      </c>
      <c r="D24" s="1"/>
      <c r="E24" s="1"/>
    </row>
    <row r="25" spans="1:5" s="7" customFormat="1" x14ac:dyDescent="0.25">
      <c r="D25" s="1"/>
      <c r="E25" s="1"/>
    </row>
    <row r="26" spans="1:5" s="7" customFormat="1" x14ac:dyDescent="0.25">
      <c r="A26" s="7" t="s">
        <v>4</v>
      </c>
      <c r="D26" s="1"/>
      <c r="E26" s="1"/>
    </row>
    <row r="27" spans="1:5" s="7" customFormat="1" x14ac:dyDescent="0.25">
      <c r="B27" s="10" t="s">
        <v>2</v>
      </c>
      <c r="C27" s="12">
        <f>C19</f>
        <v>0</v>
      </c>
    </row>
    <row r="28" spans="1:5" s="7" customFormat="1" x14ac:dyDescent="0.25">
      <c r="B28" s="10" t="s">
        <v>5</v>
      </c>
      <c r="C28" s="12">
        <f>C27+((C14-16)*C24)</f>
        <v>0</v>
      </c>
    </row>
    <row r="29" spans="1:5" s="7" customFormat="1" x14ac:dyDescent="0.25">
      <c r="D29" s="18" t="s">
        <v>19</v>
      </c>
      <c r="E29" s="19" t="s">
        <v>26</v>
      </c>
    </row>
    <row r="30" spans="1:5" s="7" customFormat="1" x14ac:dyDescent="0.25">
      <c r="C30" s="24" t="s">
        <v>22</v>
      </c>
      <c r="D30" s="16">
        <f>IF(D17&gt;16,D17-16)*C24+C27</f>
        <v>0</v>
      </c>
      <c r="E30" s="17">
        <f>IF(E17&lt;17,E17*C20)</f>
        <v>0</v>
      </c>
    </row>
    <row r="31" spans="1:5" s="7" customFormat="1" x14ac:dyDescent="0.25">
      <c r="C31" s="24"/>
      <c r="D31" s="25"/>
      <c r="E31" s="25"/>
    </row>
    <row r="32" spans="1:5" s="7" customFormat="1" x14ac:dyDescent="0.25">
      <c r="A32" s="33" t="s">
        <v>25</v>
      </c>
      <c r="B32" s="33"/>
      <c r="C32" s="33"/>
      <c r="D32" s="18" t="s">
        <v>31</v>
      </c>
      <c r="E32" s="19" t="s">
        <v>32</v>
      </c>
    </row>
    <row r="33" spans="1:5" s="7" customFormat="1" x14ac:dyDescent="0.25">
      <c r="C33" s="24" t="s">
        <v>35</v>
      </c>
      <c r="D33" s="18"/>
      <c r="E33" s="19"/>
    </row>
    <row r="34" spans="1:5" s="7" customFormat="1" x14ac:dyDescent="0.25">
      <c r="A34" s="7" t="s">
        <v>6</v>
      </c>
      <c r="D34" s="1"/>
      <c r="E34" s="1"/>
    </row>
    <row r="35" spans="1:5" s="7" customFormat="1" x14ac:dyDescent="0.25">
      <c r="B35" s="10" t="s">
        <v>37</v>
      </c>
      <c r="C35" s="11">
        <f>C19</f>
        <v>0</v>
      </c>
      <c r="D35" s="3"/>
      <c r="E35" s="1"/>
    </row>
    <row r="36" spans="1:5" s="7" customFormat="1" x14ac:dyDescent="0.25">
      <c r="B36" s="10" t="s">
        <v>27</v>
      </c>
      <c r="C36" s="12">
        <f>C35/12</f>
        <v>0</v>
      </c>
      <c r="D36" s="1"/>
      <c r="E36" s="1"/>
    </row>
    <row r="37" spans="1:5" s="7" customFormat="1" x14ac:dyDescent="0.25">
      <c r="D37" s="1"/>
      <c r="E37" s="1"/>
    </row>
    <row r="38" spans="1:5" s="7" customFormat="1" x14ac:dyDescent="0.25">
      <c r="A38" s="7" t="s">
        <v>28</v>
      </c>
      <c r="D38" s="1"/>
      <c r="E38" s="1"/>
    </row>
    <row r="39" spans="1:5" s="7" customFormat="1" x14ac:dyDescent="0.25">
      <c r="B39" s="10" t="s">
        <v>3</v>
      </c>
      <c r="C39" s="12">
        <f>437.2*0.2</f>
        <v>87.44</v>
      </c>
      <c r="D39" s="1"/>
      <c r="E39" s="1"/>
    </row>
    <row r="40" spans="1:5" s="7" customFormat="1" x14ac:dyDescent="0.25">
      <c r="B40" s="10" t="s">
        <v>15</v>
      </c>
      <c r="C40" s="12">
        <f>C39*C11</f>
        <v>0</v>
      </c>
      <c r="D40" s="1"/>
      <c r="E40" s="1"/>
    </row>
    <row r="41" spans="1:5" s="7" customFormat="1" x14ac:dyDescent="0.25">
      <c r="D41" s="1"/>
      <c r="E41" s="1"/>
    </row>
    <row r="42" spans="1:5" s="7" customFormat="1" x14ac:dyDescent="0.25">
      <c r="A42" s="9" t="s">
        <v>7</v>
      </c>
      <c r="B42" s="9"/>
      <c r="D42" s="1"/>
      <c r="E42" s="1"/>
    </row>
    <row r="43" spans="1:5" s="7" customFormat="1" x14ac:dyDescent="0.25">
      <c r="B43" s="10" t="s">
        <v>2</v>
      </c>
      <c r="C43" s="12">
        <f>C35</f>
        <v>0</v>
      </c>
    </row>
    <row r="44" spans="1:5" s="7" customFormat="1" x14ac:dyDescent="0.25">
      <c r="B44" s="10" t="s">
        <v>5</v>
      </c>
      <c r="C44" s="12">
        <f>C43+((C14-12)*C40)</f>
        <v>0</v>
      </c>
    </row>
    <row r="45" spans="1:5" s="7" customFormat="1" x14ac:dyDescent="0.25">
      <c r="D45" s="18" t="s">
        <v>31</v>
      </c>
      <c r="E45" s="19" t="s">
        <v>32</v>
      </c>
    </row>
    <row r="46" spans="1:5" s="7" customFormat="1" x14ac:dyDescent="0.25">
      <c r="C46" s="24" t="s">
        <v>22</v>
      </c>
      <c r="D46" s="16">
        <f>IF(D33&gt;12,D33-12)*C40+C43</f>
        <v>0</v>
      </c>
      <c r="E46" s="17">
        <f>IF(E33&lt;13,E33*C36)</f>
        <v>0</v>
      </c>
    </row>
  </sheetData>
  <mergeCells count="5">
    <mergeCell ref="B4:C4"/>
    <mergeCell ref="B5:C5"/>
    <mergeCell ref="D13:E13"/>
    <mergeCell ref="A16:C16"/>
    <mergeCell ref="A32:C32"/>
  </mergeCells>
  <pageMargins left="0.2" right="0.2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C21" sqref="C21"/>
    </sheetView>
  </sheetViews>
  <sheetFormatPr defaultRowHeight="15" x14ac:dyDescent="0.25"/>
  <cols>
    <col min="1" max="1" width="24.7109375" customWidth="1"/>
    <col min="2" max="2" width="25.7109375" customWidth="1"/>
    <col min="3" max="3" width="19.28515625" customWidth="1"/>
  </cols>
  <sheetData>
    <row r="1" spans="1:3" ht="18.75" x14ac:dyDescent="0.3">
      <c r="A1" s="5" t="s">
        <v>43</v>
      </c>
      <c r="B1" s="7"/>
      <c r="C1" s="7"/>
    </row>
    <row r="2" spans="1:3" x14ac:dyDescent="0.25">
      <c r="A2" s="6" t="s">
        <v>14</v>
      </c>
      <c r="B2" s="7"/>
      <c r="C2" s="7"/>
    </row>
    <row r="3" spans="1:3" x14ac:dyDescent="0.25">
      <c r="A3" s="7"/>
      <c r="B3" s="7"/>
      <c r="C3" s="7"/>
    </row>
    <row r="4" spans="1:3" x14ac:dyDescent="0.25">
      <c r="A4" s="8" t="s">
        <v>11</v>
      </c>
      <c r="B4" s="34"/>
      <c r="C4" s="34"/>
    </row>
    <row r="5" spans="1:3" x14ac:dyDescent="0.25">
      <c r="A5" s="8" t="s">
        <v>10</v>
      </c>
      <c r="B5" s="34"/>
      <c r="C5" s="34"/>
    </row>
    <row r="6" spans="1:3" x14ac:dyDescent="0.25">
      <c r="A6" s="7"/>
      <c r="B6" s="7"/>
      <c r="C6" s="7"/>
    </row>
    <row r="7" spans="1:3" x14ac:dyDescent="0.25">
      <c r="A7" s="1" t="s">
        <v>23</v>
      </c>
      <c r="B7" s="1"/>
      <c r="C7" s="1"/>
    </row>
    <row r="8" spans="1:3" x14ac:dyDescent="0.25">
      <c r="A8" s="1"/>
      <c r="B8" s="2" t="s">
        <v>39</v>
      </c>
      <c r="C8" s="15"/>
    </row>
    <row r="9" spans="1:3" x14ac:dyDescent="0.25">
      <c r="A9" s="7"/>
      <c r="B9" s="7"/>
      <c r="C9" s="7"/>
    </row>
    <row r="10" spans="1:3" x14ac:dyDescent="0.25">
      <c r="A10" s="7" t="s">
        <v>12</v>
      </c>
      <c r="B10" s="7"/>
      <c r="C10" s="7"/>
    </row>
    <row r="11" spans="1:3" x14ac:dyDescent="0.25">
      <c r="A11" s="7"/>
      <c r="B11" s="10" t="s">
        <v>0</v>
      </c>
      <c r="C11" s="20"/>
    </row>
    <row r="12" spans="1:3" x14ac:dyDescent="0.25">
      <c r="A12" s="9"/>
      <c r="B12" s="13"/>
      <c r="C12" s="14"/>
    </row>
    <row r="13" spans="1:3" x14ac:dyDescent="0.25">
      <c r="A13" s="30"/>
      <c r="B13" s="31" t="s">
        <v>40</v>
      </c>
      <c r="C13" s="32">
        <f>SUM(C8/24*C11)</f>
        <v>0</v>
      </c>
    </row>
    <row r="14" spans="1:3" x14ac:dyDescent="0.25">
      <c r="A14" s="23"/>
    </row>
    <row r="15" spans="1:3" x14ac:dyDescent="0.25">
      <c r="A15" s="7"/>
      <c r="B15" s="7"/>
      <c r="C15" s="7"/>
    </row>
    <row r="16" spans="1:3" x14ac:dyDescent="0.25">
      <c r="A16" s="7"/>
      <c r="B16" s="10"/>
      <c r="C16" s="11"/>
    </row>
  </sheetData>
  <mergeCells count="2">
    <mergeCell ref="B4:C4"/>
    <mergeCell ref="B5:C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6BAEB73803224195DDAAA5F548EF3F" ma:contentTypeVersion="2" ma:contentTypeDescription="Create a new document." ma:contentTypeScope="" ma:versionID="995e2b576750befd464a7a016a33a939">
  <xsd:schema xmlns:xsd="http://www.w3.org/2001/XMLSchema" xmlns:xs="http://www.w3.org/2001/XMLSchema" xmlns:p="http://schemas.microsoft.com/office/2006/metadata/properties" xmlns:ns2="a3b8fc16-f3b8-4a5f-b5c3-4130f8958227" xmlns:ns3="beaf5f31-8cd1-41e4-a47a-7a8ecc96f470" targetNamespace="http://schemas.microsoft.com/office/2006/metadata/properties" ma:root="true" ma:fieldsID="7c644b817ff1485dc1c8ce16fa927b2b" ns2:_="" ns3:_="">
    <xsd:import namespace="a3b8fc16-f3b8-4a5f-b5c3-4130f8958227"/>
    <xsd:import namespace="beaf5f31-8cd1-41e4-a47a-7a8ecc96f470"/>
    <xsd:element name="properties">
      <xsd:complexType>
        <xsd:sequence>
          <xsd:element name="documentManagement">
            <xsd:complexType>
              <xsd:all>
                <xsd:element ref="ns2:Order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8fc16-f3b8-4a5f-b5c3-4130f8958227" elementFormDefault="qualified">
    <xsd:import namespace="http://schemas.microsoft.com/office/2006/documentManagement/types"/>
    <xsd:import namespace="http://schemas.microsoft.com/office/infopath/2007/PartnerControls"/>
    <xsd:element name="Order0" ma:index="8" nillable="true" ma:displayName="Order" ma:decimals="0" ma:internalName="Order0">
      <xsd:simpleType>
        <xsd:restriction base="dms:Number">
          <xsd:maxInclusive value="10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f5f31-8cd1-41e4-a47a-7a8ecc96f47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a3b8fc16-f3b8-4a5f-b5c3-4130f8958227" xsi:nil="true"/>
  </documentManagement>
</p:properties>
</file>

<file path=customXml/itemProps1.xml><?xml version="1.0" encoding="utf-8"?>
<ds:datastoreItem xmlns:ds="http://schemas.openxmlformats.org/officeDocument/2006/customXml" ds:itemID="{9B3A6FC9-2C97-4415-AC75-4F2138FDC6BE}"/>
</file>

<file path=customXml/itemProps2.xml><?xml version="1.0" encoding="utf-8"?>
<ds:datastoreItem xmlns:ds="http://schemas.openxmlformats.org/officeDocument/2006/customXml" ds:itemID="{F6DB8618-E9DC-4899-9129-68D1ED392AB9}"/>
</file>

<file path=customXml/itemProps3.xml><?xml version="1.0" encoding="utf-8"?>
<ds:datastoreItem xmlns:ds="http://schemas.openxmlformats.org/officeDocument/2006/customXml" ds:itemID="{1AB1DDE7-8FAB-45AF-84A0-1913D85A49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Faculty</vt:lpstr>
      <vt:lpstr>ACADEMIC STAFF</vt:lpstr>
      <vt:lpstr>ADJUNCT</vt:lpstr>
      <vt:lpstr>'ACADEMIC STAFF'!Print_Area</vt:lpstr>
      <vt:lpstr>Faculty!Print_Area</vt:lpstr>
    </vt:vector>
  </TitlesOfParts>
  <Company>UWSP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Gospodarczyk, Tom</dc:creator>
  <cp:lastModifiedBy>Raymond, Libby</cp:lastModifiedBy>
  <cp:lastPrinted>2019-12-19T19:55:25Z</cp:lastPrinted>
  <dcterms:created xsi:type="dcterms:W3CDTF">2015-10-13T17:41:53Z</dcterms:created>
  <dcterms:modified xsi:type="dcterms:W3CDTF">2020-10-14T16:46:26Z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0x010100AF6BAEB73803224195DDAAA5F548EF3F</vt:lpwstr>
  </property>
</Properties>
</file>